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9DVq7KczmSPcszmL96K89G2Eb29MgUW0uKqlqbVSZ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35">
      <text>
        <t xml:space="preserve">======
ID#AAACHP2X-sk
tjjss    (2026-09-17 01:54:20)
hom kumari 100, Rasak 150</t>
      </text>
    </comment>
    <comment authorId="0" ref="C34">
      <text>
        <t xml:space="preserve">======
ID#AAACHP2X-sY
tjjss    (2026-09-17 01:54:20)
Rasak Neupane</t>
      </text>
    </comment>
    <comment authorId="0" ref="C33">
      <text>
        <t xml:space="preserve">======
ID#AAACHP2X-sg
tjjss    (2026-09-17 01:54:20)
suman karki</t>
      </text>
    </comment>
    <comment authorId="0" ref="C30">
      <text>
        <t xml:space="preserve">======
ID#AAACHP2X-sc
tjjss    (2026-09-17 01:54:20)
Rasak 1000</t>
      </text>
    </comment>
    <comment authorId="0" ref="I66">
      <text>
        <t xml:space="preserve">======
ID#AAACHP2X-so
tjjss    (2026-09-17 01:54:20)
Bad Debt</t>
      </text>
    </comment>
  </commentList>
  <extLst>
    <ext uri="GoogleSheetsCustomDataVersion2">
      <go:sheetsCustomData xmlns:go="http://customooxmlschemas.google.com/" r:id="rId1" roundtripDataSignature="AMtx7mhY3u+d/Gz61OK3uCeq+Cj109ZgKA=="/>
    </ext>
  </extLst>
</comments>
</file>

<file path=xl/sharedStrings.xml><?xml version="1.0" encoding="utf-8"?>
<sst xmlns="http://schemas.openxmlformats.org/spreadsheetml/2006/main" count="132" uniqueCount="119">
  <si>
    <t>श्री तामाकोशी जनजागृति माध्यमिक विद्यालय, लिखु तामाकोशी गा.पा- ६ खिम्ती रामेछाप</t>
  </si>
  <si>
    <t>बार्षिक बजेट २०८३-०८४</t>
  </si>
  <si>
    <t>आय</t>
  </si>
  <si>
    <t>व्यय</t>
  </si>
  <si>
    <t>शिर्षक न</t>
  </si>
  <si>
    <t>शिर्षकको नाम</t>
  </si>
  <si>
    <t>गत आ.व. को यथार्थ आय</t>
  </si>
  <si>
    <t>चालु आर्थिक वर्ष सशोधन आय</t>
  </si>
  <si>
    <t>स्वीकृत रकम</t>
  </si>
  <si>
    <t>शीक़र्षक न</t>
  </si>
  <si>
    <t>गत आ.व. को यथार्थ व्यय</t>
  </si>
  <si>
    <t>चालु आर्थिक वर्ष सशोधन व्यय</t>
  </si>
  <si>
    <t>समानीकरण अनुदान</t>
  </si>
  <si>
    <t>पारिश्रमिक शिक्षक तथा कर्मचारी</t>
  </si>
  <si>
    <t>शिक्षक तथा कर्मचारी पारिश्रमिक</t>
  </si>
  <si>
    <t>सशर्त अनुदान</t>
  </si>
  <si>
    <t>पोशाक</t>
  </si>
  <si>
    <t>शिक्षक तथा कर्मचारी पोशाक</t>
  </si>
  <si>
    <t xml:space="preserve">पाठ्यपुस्तक अनुदान </t>
  </si>
  <si>
    <t>औषधी उपचार खर्च</t>
  </si>
  <si>
    <t>दिवा खाजा अनुदान</t>
  </si>
  <si>
    <t>विद्यालय व्यवस्थापन अनुदान</t>
  </si>
  <si>
    <t>स्थानीय भत्ता</t>
  </si>
  <si>
    <t>शिक्षक तथा कर्मचारी पारिश्रमिक आम्दानी</t>
  </si>
  <si>
    <t>महँगी भत्ता</t>
  </si>
  <si>
    <t>रनिङ्गशिल्ड अनुदान</t>
  </si>
  <si>
    <t>बैठक भत्ता</t>
  </si>
  <si>
    <t>सिकाई सामाग्री अनदान</t>
  </si>
  <si>
    <t>पालिका बैठक</t>
  </si>
  <si>
    <t>छात्रवृत्ती अनुदान</t>
  </si>
  <si>
    <t>प्रोत्साहन पुरस्कार</t>
  </si>
  <si>
    <t>सिक्दै कमाउँदै अनुदान</t>
  </si>
  <si>
    <t>घेराबार निर्माण अनुदान</t>
  </si>
  <si>
    <t>भवन निर्माण अनुदान</t>
  </si>
  <si>
    <t>वडा कार्यालय अनुदान/बस सञ्चालन</t>
  </si>
  <si>
    <t>अन्य निकायबाट प्राप्त ब्याज</t>
  </si>
  <si>
    <t xml:space="preserve">विद्यार्थी पुरस्कार </t>
  </si>
  <si>
    <t>व्याज आम्दानी</t>
  </si>
  <si>
    <t>प्रमाणपत्र तथा मेडल खर्च</t>
  </si>
  <si>
    <t>शिक्षा क्षेत्रको आम्दानी</t>
  </si>
  <si>
    <t>अन्य भत्ता</t>
  </si>
  <si>
    <t>अभिभावक सहयेग</t>
  </si>
  <si>
    <t>पानी तथा बिजुली</t>
  </si>
  <si>
    <t>सञ्चार तथा बिजुली</t>
  </si>
  <si>
    <t>ईन्टरनेट खर्च</t>
  </si>
  <si>
    <t>टेलिफोन खर्च</t>
  </si>
  <si>
    <t>सवारी साधन इन्धन खर्च</t>
  </si>
  <si>
    <t>विद्यालय बस डिजेल खर्च</t>
  </si>
  <si>
    <t>सवारी साधन मर्मत खर्च</t>
  </si>
  <si>
    <t>विद्यालय बस मर्मत खर्च</t>
  </si>
  <si>
    <t>बीमा तथा नविकरण</t>
  </si>
  <si>
    <t>विद्यालय बस नविकरण तथा बीमा</t>
  </si>
  <si>
    <t>मेसिनरी तथा ‌‌‌औजार सचालन तथा सम्भार खर्च</t>
  </si>
  <si>
    <t>निर्मित सार्वजनिक सम्पत्तीको मर्मत तथा सम्भार</t>
  </si>
  <si>
    <t>मसलन्द तथा कार्यालय सामाग्री</t>
  </si>
  <si>
    <t>कार्यालय सञ्चालन खर्च</t>
  </si>
  <si>
    <t>कार्यालय सामाग्री खरिद</t>
  </si>
  <si>
    <t>छपाई तथा स्टेशनरी सम्बन्धी खर्च</t>
  </si>
  <si>
    <t>पुस्तक तथा सामग्री खर्च</t>
  </si>
  <si>
    <t>पाठ्यपुस्तक विद्यार्थी</t>
  </si>
  <si>
    <t>अन्य प्रशासनिक सेवा</t>
  </si>
  <si>
    <t>पुस्तकालय पुस्तक</t>
  </si>
  <si>
    <t>विविध आम्दानी</t>
  </si>
  <si>
    <t>पत्रपत्रिका छपाइ तथा सूचना प्रकाशन खर्च</t>
  </si>
  <si>
    <t>चालु हस्तान्तरण</t>
  </si>
  <si>
    <t>सप्ताह दान/ सहयेग</t>
  </si>
  <si>
    <t>सेवा तथा परामर्श खर्च(थप कक्षा सचालन)</t>
  </si>
  <si>
    <t>जम्मा रकम</t>
  </si>
  <si>
    <t>अतिरिक्त कक्षा सञ्चालन</t>
  </si>
  <si>
    <t>खाली कक्षा व्यवस्थापन</t>
  </si>
  <si>
    <t>सूचना प्रणाली तथा सफ्टवेयर सचालन खर्च</t>
  </si>
  <si>
    <t>सफ्टवेयर तथा वेबसाइट खर्च</t>
  </si>
  <si>
    <t>कर्मचारी तालिम खर्च</t>
  </si>
  <si>
    <t>शिक्षक छनोट खर्च</t>
  </si>
  <si>
    <t>सिप विकास तथा जनचेतना तालिम तथा गोष्ठी सम्बन्धी खर्चहरु</t>
  </si>
  <si>
    <t>उत्पादन सामग्री/सेवा</t>
  </si>
  <si>
    <t>विविध कार्यक्रम खर्च</t>
  </si>
  <si>
    <t>कार्यक्रम सञ्चालन खर्च</t>
  </si>
  <si>
    <t>भ्रमण खर्च</t>
  </si>
  <si>
    <t>यातायात खर्च</t>
  </si>
  <si>
    <t>अन्य भ्रमण खर्च</t>
  </si>
  <si>
    <t>विविध खर्च</t>
  </si>
  <si>
    <t>बैँक शुल्क</t>
  </si>
  <si>
    <t>छात्रवृत्ती</t>
  </si>
  <si>
    <t>सवारी साधन तथा मेसिन र औजार भाडा</t>
  </si>
  <si>
    <t>गैरआवसीय भवन निर्माण/खरिद</t>
  </si>
  <si>
    <t>भवन निर्माण</t>
  </si>
  <si>
    <t>निर्मित भवनको सरचनात्मक सुधार</t>
  </si>
  <si>
    <t>होस्टेल भाडा</t>
  </si>
  <si>
    <t>होस्टेल भवन मर्मत तथा सम्भार</t>
  </si>
  <si>
    <t>विद्यालय भवन मर्मत सम्भार</t>
  </si>
  <si>
    <t>विद्यालय संरचना निर्माण</t>
  </si>
  <si>
    <t>जग्गा विकास कार्य तथा स्तम्भ निर्माण</t>
  </si>
  <si>
    <t>फर्निचर तथा फिक्चर्स</t>
  </si>
  <si>
    <t>सवारी साधन</t>
  </si>
  <si>
    <t>मेशिन तथा औजार</t>
  </si>
  <si>
    <t>विज्ञान ल्याव व्यवस्थापन खर्च</t>
  </si>
  <si>
    <t>कम्प्युटर ल्याव व्यवस्थापन सामाग्री</t>
  </si>
  <si>
    <t>ल्याब सामाग्री</t>
  </si>
  <si>
    <t>कम्प्युटर सफ्टवेयर निर्माण तथा खरिद खर्च</t>
  </si>
  <si>
    <t>अन्य सार्वजनिक निर्माण</t>
  </si>
  <si>
    <t>जग्गा प्राप्ति खर्च</t>
  </si>
  <si>
    <t>जग्गा खरिद</t>
  </si>
  <si>
    <t>विद्यालय घेराबार निर्माण</t>
  </si>
  <si>
    <t>विद्यार्थी ड्रेस</t>
  </si>
  <si>
    <t>परीक्षा खर्च</t>
  </si>
  <si>
    <t>परीक्षा सञ्चालन खर्च</t>
  </si>
  <si>
    <t>प्राक्टिकल खर्च</t>
  </si>
  <si>
    <t>शनिवारे परिक्षा/ अन्तरविद्यालय परीक्षा</t>
  </si>
  <si>
    <t>परीक्षा फाराम तथा रजिष्ट्रेशन फाराम खर्च</t>
  </si>
  <si>
    <t>दिवा खाजा</t>
  </si>
  <si>
    <t>खेलकुद सम्बन्धी खर्च</t>
  </si>
  <si>
    <t>खेलकुद मैदान निर्माण खर्च</t>
  </si>
  <si>
    <t>लेखापरीक्षण</t>
  </si>
  <si>
    <t>लेखापरीक्षण खर्च</t>
  </si>
  <si>
    <t>सामाजिक परीक्षण</t>
  </si>
  <si>
    <t>खाजा खर्च</t>
  </si>
  <si>
    <t>पाहुना सत्कार</t>
  </si>
  <si>
    <t>सिक्दै कमाउँदै कार्यक्रम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</si>
</sst>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00439]0"/>
    <numFmt numFmtId="165" formatCode="[$-4000439]0.00"/>
    <numFmt numFmtId="166" formatCode="0.000000000"/>
  </numFmts>
  <fonts count="13">
    <font>
      <sz val="11.0"/>
      <color theme="1"/>
      <name val="Calibri"/>
      <scheme val="minor"/>
    </font>
    <font>
      <sz val="22.0"/>
      <color theme="1"/>
      <name val="Kalimati"/>
    </font>
    <font/>
    <font>
      <sz val="11.0"/>
      <color theme="1"/>
      <name val="Calibri"/>
    </font>
    <font>
      <sz val="11.0"/>
      <color theme="1"/>
      <name val="Kalimati"/>
    </font>
    <font>
      <b/>
      <sz val="16.0"/>
      <color theme="1"/>
      <name val="Kalimati"/>
    </font>
    <font>
      <b/>
      <sz val="11.0"/>
      <color theme="1"/>
      <name val="Kalimati"/>
    </font>
    <font>
      <sz val="11.0"/>
      <color theme="1"/>
      <name val="Arial"/>
    </font>
    <font>
      <b/>
      <sz val="12.0"/>
      <color theme="1"/>
      <name val="Kalimati"/>
    </font>
    <font>
      <b/>
      <sz val="14.0"/>
      <color theme="1"/>
      <name val="Kalimati"/>
    </font>
    <font>
      <sz val="14.0"/>
      <color theme="1"/>
      <name val="Kalimati"/>
    </font>
    <font>
      <sz val="10.0"/>
      <color rgb="FF393939"/>
      <name val="Kalimati"/>
    </font>
    <font>
      <b/>
      <sz val="10.0"/>
      <color rgb="FF000000"/>
      <name val="Open Sans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ill="1" applyFont="1"/>
    <xf borderId="4" fillId="2" fontId="4" numFmtId="0" xfId="0" applyAlignment="1" applyBorder="1" applyFill="1" applyFont="1">
      <alignment horizontal="left" vertical="center"/>
    </xf>
    <xf borderId="1" fillId="2" fontId="5" numFmtId="0" xfId="0" applyAlignment="1" applyBorder="1" applyFill="1" applyFont="1">
      <alignment horizontal="center" vertical="center"/>
    </xf>
    <xf borderId="5" fillId="2" fontId="5" numFmtId="0" xfId="0" applyAlignment="1" applyBorder="1" applyFill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8" fillId="2" fontId="4" numFmtId="0" xfId="0" applyAlignment="1" applyBorder="1" applyFill="1" applyFont="1">
      <alignment horizontal="left" shrinkToFit="0" vertical="center" wrapText="1"/>
    </xf>
    <xf borderId="8" fillId="2" fontId="6" numFmtId="164" xfId="0" applyAlignment="1" applyBorder="1" applyFill="1" applyFont="1" applyNumberFormat="1">
      <alignment horizontal="left" vertical="center"/>
    </xf>
    <xf borderId="8" fillId="2" fontId="6" numFmtId="0" xfId="0" applyAlignment="1" applyBorder="1" applyFill="1" applyFont="1">
      <alignment horizontal="left" vertical="center"/>
    </xf>
    <xf borderId="8" fillId="2" fontId="6" numFmtId="165" xfId="0" applyAlignment="1" applyBorder="1" applyFill="1" applyFont="1" applyNumberFormat="1">
      <alignment horizontal="left" vertical="center"/>
    </xf>
    <xf borderId="9" fillId="2" fontId="6" numFmtId="165" xfId="0" applyAlignment="1" applyBorder="1" applyFill="1" applyFont="1" applyNumberFormat="1">
      <alignment horizontal="left" vertical="center"/>
    </xf>
    <xf borderId="8" fillId="2" fontId="4" numFmtId="0" xfId="0" applyAlignment="1" applyBorder="1" applyFill="1" applyFont="1">
      <alignment horizontal="left" vertical="center"/>
    </xf>
    <xf borderId="8" fillId="2" fontId="4" numFmtId="164" xfId="0" applyAlignment="1" applyBorder="1" applyFill="1" applyFont="1" applyNumberFormat="1">
      <alignment horizontal="left" vertical="center"/>
    </xf>
    <xf borderId="8" fillId="2" fontId="4" numFmtId="165" xfId="0" applyAlignment="1" applyBorder="1" applyFill="1" applyFont="1" applyNumberFormat="1">
      <alignment horizontal="left" vertical="center"/>
    </xf>
    <xf borderId="10" fillId="0" fontId="2" numFmtId="0" xfId="0" applyBorder="1" applyFont="1"/>
    <xf borderId="9" fillId="2" fontId="6" numFmtId="165" xfId="0" applyAlignment="1" applyBorder="1" applyFill="1" applyFont="1" applyNumberFormat="1">
      <alignment horizontal="center" vertical="center"/>
    </xf>
    <xf borderId="11" fillId="0" fontId="2" numFmtId="0" xfId="0" applyBorder="1" applyFont="1"/>
    <xf borderId="8" fillId="3" fontId="4" numFmtId="165" xfId="0" applyAlignment="1" applyBorder="1" applyFill="1" applyFont="1" applyNumberFormat="1">
      <alignment horizontal="left" vertical="center"/>
    </xf>
    <xf borderId="9" fillId="2" fontId="4" numFmtId="165" xfId="0" applyAlignment="1" applyBorder="1" applyFill="1" applyFont="1" applyNumberFormat="1">
      <alignment horizontal="center" vertical="center"/>
    </xf>
    <xf borderId="8" fillId="2" fontId="4" numFmtId="165" xfId="0" applyAlignment="1" applyBorder="1" applyFill="1" applyFont="1" applyNumberFormat="1">
      <alignment horizontal="left" readingOrder="0" vertical="center"/>
    </xf>
    <xf borderId="8" fillId="2" fontId="7" numFmtId="165" xfId="0" applyAlignment="1" applyBorder="1" applyFill="1" applyFont="1" applyNumberFormat="1">
      <alignment horizontal="left" readingOrder="0" vertical="center"/>
    </xf>
    <xf borderId="8" fillId="2" fontId="6" numFmtId="0" xfId="0" applyAlignment="1" applyBorder="1" applyFill="1" applyFont="1">
      <alignment horizontal="left" shrinkToFit="0" vertical="center" wrapText="1"/>
    </xf>
    <xf borderId="12" fillId="2" fontId="4" numFmtId="165" xfId="0" applyAlignment="1" applyBorder="1" applyFill="1" applyFont="1" applyNumberFormat="1">
      <alignment horizontal="left" vertical="center"/>
    </xf>
    <xf borderId="13" fillId="2" fontId="8" numFmtId="0" xfId="0" applyAlignment="1" applyBorder="1" applyFill="1" applyFont="1">
      <alignment horizontal="center" vertical="center"/>
    </xf>
    <xf borderId="14" fillId="0" fontId="2" numFmtId="0" xfId="0" applyBorder="1" applyFont="1"/>
    <xf borderId="8" fillId="2" fontId="8" numFmtId="165" xfId="0" applyAlignment="1" applyBorder="1" applyFill="1" applyFont="1" applyNumberFormat="1">
      <alignment horizontal="left" vertical="center"/>
    </xf>
    <xf borderId="12" fillId="2" fontId="8" numFmtId="165" xfId="0" applyAlignment="1" applyBorder="1" applyFill="1" applyFont="1" applyNumberFormat="1">
      <alignment horizontal="left" vertical="center"/>
    </xf>
    <xf borderId="4" fillId="2" fontId="9" numFmtId="0" xfId="0" applyAlignment="1" applyBorder="1" applyFill="1" applyFont="1">
      <alignment horizontal="center" vertical="center"/>
    </xf>
    <xf borderId="4" fillId="2" fontId="9" numFmtId="165" xfId="0" applyAlignment="1" applyBorder="1" applyFill="1" applyFont="1" applyNumberFormat="1">
      <alignment horizontal="left" vertical="center"/>
    </xf>
    <xf borderId="4" fillId="2" fontId="10" numFmtId="0" xfId="0" applyAlignment="1" applyBorder="1" applyFill="1" applyFont="1">
      <alignment horizontal="left" vertical="center"/>
    </xf>
    <xf borderId="4" fillId="2" fontId="4" numFmtId="3" xfId="0" applyAlignment="1" applyBorder="1" applyFill="1" applyFont="1" applyNumberFormat="1">
      <alignment horizontal="left" vertical="center"/>
    </xf>
    <xf borderId="4" fillId="2" fontId="4" numFmtId="166" xfId="0" applyAlignment="1" applyBorder="1" applyFill="1" applyFont="1" applyNumberFormat="1">
      <alignment horizontal="left" vertical="center"/>
    </xf>
    <xf borderId="4" fillId="2" fontId="4" numFmtId="0" xfId="0" applyAlignment="1" applyBorder="1" applyFill="1" applyFont="1">
      <alignment horizontal="left" shrinkToFit="0" vertical="center" wrapText="1"/>
    </xf>
    <xf borderId="4" fillId="2" fontId="4" numFmtId="164" xfId="0" applyAlignment="1" applyBorder="1" applyFill="1" applyFont="1" applyNumberFormat="1">
      <alignment horizontal="left" vertical="center"/>
    </xf>
    <xf borderId="4" fillId="2" fontId="4" numFmtId="2" xfId="0" applyAlignment="1" applyBorder="1" applyFill="1" applyFont="1" applyNumberFormat="1">
      <alignment horizontal="left" vertical="center"/>
    </xf>
    <xf borderId="9" fillId="2" fontId="4" numFmtId="165" xfId="0" applyAlignment="1" applyBorder="1" applyFill="1" applyFont="1" applyNumberFormat="1">
      <alignment horizontal="left" vertical="center"/>
    </xf>
    <xf borderId="1" fillId="2" fontId="4" numFmtId="0" xfId="0" applyAlignment="1" applyBorder="1" applyFill="1" applyFont="1">
      <alignment horizontal="left" vertical="center"/>
    </xf>
    <xf borderId="4" fillId="2" fontId="11" numFmtId="4" xfId="0" applyAlignment="1" applyBorder="1" applyFill="1" applyFont="1" applyNumberFormat="1">
      <alignment horizontal="left" vertical="center"/>
    </xf>
    <xf borderId="15" fillId="2" fontId="6" numFmtId="165" xfId="0" applyAlignment="1" applyBorder="1" applyFill="1" applyFont="1" applyNumberFormat="1">
      <alignment horizontal="left" vertical="center"/>
    </xf>
    <xf borderId="4" fillId="2" fontId="4" numFmtId="4" xfId="0" applyAlignment="1" applyBorder="1" applyFill="1" applyFont="1" applyNumberFormat="1">
      <alignment horizontal="left" vertical="center"/>
    </xf>
    <xf borderId="8" fillId="0" fontId="6" numFmtId="165" xfId="0" applyAlignment="1" applyBorder="1" applyFont="1" applyNumberFormat="1">
      <alignment horizontal="left" vertical="center"/>
    </xf>
    <xf borderId="4" fillId="2" fontId="3" numFmtId="165" xfId="0" applyBorder="1" applyFill="1" applyFont="1" applyNumberFormat="1"/>
    <xf borderId="4" fillId="2" fontId="12" numFmtId="0" xfId="0" applyBorder="1" applyFill="1" applyFont="1"/>
    <xf borderId="4" fillId="2" fontId="12" numFmtId="3" xfId="0" applyBorder="1" applyFill="1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28.14"/>
    <col customWidth="1" min="3" max="5" width="21.29"/>
    <col customWidth="1" min="6" max="6" width="8.43"/>
    <col customWidth="1" min="7" max="7" width="10.57"/>
    <col customWidth="1" min="8" max="8" width="42.86"/>
    <col customWidth="1" min="9" max="11" width="21.29"/>
    <col customWidth="1" min="12" max="12" width="8.43"/>
    <col customWidth="1" min="13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5"/>
      <c r="C2" s="5"/>
      <c r="D2" s="5"/>
      <c r="E2" s="6" t="s">
        <v>1</v>
      </c>
      <c r="F2" s="2"/>
      <c r="G2" s="2"/>
      <c r="H2" s="3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7" t="s">
        <v>2</v>
      </c>
      <c r="B3" s="8"/>
      <c r="C3" s="8"/>
      <c r="D3" s="8"/>
      <c r="E3" s="8"/>
      <c r="F3" s="9"/>
      <c r="G3" s="7" t="s">
        <v>3</v>
      </c>
      <c r="H3" s="8"/>
      <c r="I3" s="8"/>
      <c r="J3" s="8"/>
      <c r="K3" s="8"/>
      <c r="L3" s="9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0" t="s">
        <v>4</v>
      </c>
      <c r="B4" s="10" t="s">
        <v>5</v>
      </c>
      <c r="C4" s="10" t="s">
        <v>6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5</v>
      </c>
      <c r="I4" s="10" t="s">
        <v>10</v>
      </c>
      <c r="J4" s="10" t="s">
        <v>10</v>
      </c>
      <c r="K4" s="10" t="s">
        <v>11</v>
      </c>
      <c r="L4" s="10" t="s">
        <v>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1">
        <v>13311.0</v>
      </c>
      <c r="B5" s="12" t="s">
        <v>12</v>
      </c>
      <c r="C5" s="13"/>
      <c r="D5" s="14"/>
      <c r="E5" s="15"/>
      <c r="F5" s="15"/>
      <c r="G5" s="11">
        <v>21111.0</v>
      </c>
      <c r="H5" s="12" t="s">
        <v>13</v>
      </c>
      <c r="I5" s="11"/>
      <c r="J5" s="14">
        <f>I6</f>
        <v>23299010.96</v>
      </c>
      <c r="K5" s="15">
        <v>2.73933724944E7</v>
      </c>
      <c r="L5" s="1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6"/>
      <c r="B6" s="15"/>
      <c r="C6" s="17"/>
      <c r="D6" s="18"/>
      <c r="E6" s="15"/>
      <c r="F6" s="15"/>
      <c r="G6" s="15"/>
      <c r="H6" s="15" t="s">
        <v>14</v>
      </c>
      <c r="I6" s="17">
        <f>25791010.96-I8-I13</f>
        <v>23299010.96</v>
      </c>
      <c r="J6" s="18"/>
      <c r="K6" s="17"/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1">
        <v>13312.0</v>
      </c>
      <c r="B7" s="12" t="s">
        <v>15</v>
      </c>
      <c r="C7" s="13"/>
      <c r="D7" s="19">
        <f>SUM(C9:C20)</f>
        <v>33743346</v>
      </c>
      <c r="E7" s="17"/>
      <c r="F7" s="15"/>
      <c r="G7" s="11">
        <v>21121.0</v>
      </c>
      <c r="H7" s="12" t="s">
        <v>16</v>
      </c>
      <c r="I7" s="13"/>
      <c r="J7" s="14">
        <f>I8</f>
        <v>392000</v>
      </c>
      <c r="K7" s="17"/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5"/>
      <c r="B8" s="10"/>
      <c r="C8" s="17"/>
      <c r="D8" s="20"/>
      <c r="E8" s="17"/>
      <c r="F8" s="17"/>
      <c r="G8" s="16"/>
      <c r="H8" s="15" t="s">
        <v>17</v>
      </c>
      <c r="I8" s="17">
        <v>392000.0</v>
      </c>
      <c r="J8" s="18"/>
      <c r="K8" s="17">
        <f>J7</f>
        <v>392000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5"/>
      <c r="B9" s="15" t="s">
        <v>18</v>
      </c>
      <c r="C9" s="17">
        <v>268112.0</v>
      </c>
      <c r="D9" s="20"/>
      <c r="E9" s="21">
        <v>272000.0</v>
      </c>
      <c r="F9" s="17"/>
      <c r="G9" s="11">
        <v>21123.0</v>
      </c>
      <c r="H9" s="12" t="s">
        <v>19</v>
      </c>
      <c r="I9" s="17"/>
      <c r="J9" s="22">
        <f>I10</f>
        <v>8088</v>
      </c>
      <c r="K9" s="17"/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5"/>
      <c r="B10" s="15" t="s">
        <v>20</v>
      </c>
      <c r="C10" s="17">
        <v>442300.0</v>
      </c>
      <c r="D10" s="20"/>
      <c r="E10" s="21">
        <v>445300.0</v>
      </c>
      <c r="F10" s="17"/>
      <c r="G10" s="16"/>
      <c r="H10" s="15" t="s">
        <v>19</v>
      </c>
      <c r="I10" s="17">
        <v>8088.0</v>
      </c>
      <c r="J10" s="18"/>
      <c r="K10" s="17">
        <v>10000.0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5"/>
      <c r="B11" s="15" t="s">
        <v>21</v>
      </c>
      <c r="C11" s="17">
        <v>285000.0</v>
      </c>
      <c r="D11" s="20"/>
      <c r="E11" s="17">
        <v>385000.0</v>
      </c>
      <c r="F11" s="17"/>
      <c r="G11" s="11">
        <v>21131.0</v>
      </c>
      <c r="H11" s="12" t="s">
        <v>22</v>
      </c>
      <c r="I11" s="13"/>
      <c r="J11" s="13"/>
      <c r="K11" s="17"/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5"/>
      <c r="B12" s="10" t="s">
        <v>23</v>
      </c>
      <c r="C12" s="17">
        <v>2.3798071E7</v>
      </c>
      <c r="D12" s="20"/>
      <c r="E12" s="21">
        <f>(C12+700000)*1.14</f>
        <v>27927800.94</v>
      </c>
      <c r="F12" s="17"/>
      <c r="G12" s="11">
        <v>21132.0</v>
      </c>
      <c r="H12" s="12" t="s">
        <v>24</v>
      </c>
      <c r="I12" s="13"/>
      <c r="J12" s="14">
        <f>I13</f>
        <v>2100000</v>
      </c>
      <c r="K12" s="17"/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5"/>
      <c r="B13" s="15"/>
      <c r="C13" s="17"/>
      <c r="D13" s="20"/>
      <c r="E13" s="17"/>
      <c r="F13" s="17"/>
      <c r="G13" s="16"/>
      <c r="H13" s="15" t="s">
        <v>24</v>
      </c>
      <c r="I13" s="17">
        <v>2100000.0</v>
      </c>
      <c r="J13" s="18"/>
      <c r="K13" s="17">
        <f>36*5000*12</f>
        <v>2160000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5"/>
      <c r="B14" s="15" t="s">
        <v>25</v>
      </c>
      <c r="C14" s="17">
        <v>50000.0</v>
      </c>
      <c r="D14" s="20"/>
      <c r="E14" s="21">
        <f t="shared" ref="E14:E15" si="1">C14</f>
        <v>50000</v>
      </c>
      <c r="F14" s="17"/>
      <c r="G14" s="11">
        <v>21134.0</v>
      </c>
      <c r="H14" s="12" t="s">
        <v>26</v>
      </c>
      <c r="I14" s="13"/>
      <c r="J14" s="14">
        <f>I15</f>
        <v>2825</v>
      </c>
      <c r="K14" s="17">
        <f>3000</f>
        <v>3000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5"/>
      <c r="B15" s="15" t="s">
        <v>27</v>
      </c>
      <c r="C15" s="17">
        <v>1472350.0</v>
      </c>
      <c r="D15" s="20"/>
      <c r="E15" s="17">
        <f t="shared" si="1"/>
        <v>1472350</v>
      </c>
      <c r="F15" s="17"/>
      <c r="G15" s="16"/>
      <c r="H15" s="15" t="s">
        <v>28</v>
      </c>
      <c r="I15" s="17">
        <v>2825.0</v>
      </c>
      <c r="J15" s="18"/>
      <c r="K15" s="17"/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5"/>
      <c r="B16" s="15" t="s">
        <v>29</v>
      </c>
      <c r="C16" s="17">
        <v>96300.0</v>
      </c>
      <c r="D16" s="20"/>
      <c r="E16" s="21">
        <v>25000.0</v>
      </c>
      <c r="F16" s="17"/>
      <c r="G16" s="11">
        <v>21135.0</v>
      </c>
      <c r="H16" s="12" t="s">
        <v>30</v>
      </c>
      <c r="I16" s="13"/>
      <c r="J16" s="14">
        <f>I21+I22</f>
        <v>74158</v>
      </c>
      <c r="K16" s="17"/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5"/>
      <c r="B17" s="15" t="s">
        <v>31</v>
      </c>
      <c r="C17" s="17">
        <v>646903.0</v>
      </c>
      <c r="D17" s="20"/>
      <c r="E17" s="17"/>
      <c r="F17" s="17"/>
      <c r="G17" s="11"/>
      <c r="H17" s="12"/>
      <c r="I17" s="13"/>
      <c r="J17" s="20"/>
      <c r="K17" s="17"/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5"/>
      <c r="B18" s="15" t="s">
        <v>32</v>
      </c>
      <c r="C18" s="17">
        <v>641410.0</v>
      </c>
      <c r="D18" s="20"/>
      <c r="E18" s="17"/>
      <c r="F18" s="17"/>
      <c r="G18" s="11"/>
      <c r="H18" s="12"/>
      <c r="I18" s="13"/>
      <c r="J18" s="20"/>
      <c r="K18" s="17"/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5"/>
      <c r="B19" s="15" t="s">
        <v>33</v>
      </c>
      <c r="C19" s="17">
        <v>6042900.0</v>
      </c>
      <c r="D19" s="20"/>
      <c r="E19" s="17"/>
      <c r="F19" s="17"/>
      <c r="G19" s="11"/>
      <c r="H19" s="12"/>
      <c r="I19" s="13"/>
      <c r="J19" s="20"/>
      <c r="K19" s="17"/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5"/>
      <c r="B20" s="15" t="s">
        <v>34</v>
      </c>
      <c r="C20" s="17"/>
      <c r="D20" s="18"/>
      <c r="E20" s="17">
        <v>300000.0</v>
      </c>
      <c r="F20" s="17"/>
      <c r="G20" s="11"/>
      <c r="H20" s="12"/>
      <c r="I20" s="13"/>
      <c r="J20" s="20"/>
      <c r="K20" s="17"/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1">
        <v>14119.0</v>
      </c>
      <c r="B21" s="12" t="s">
        <v>35</v>
      </c>
      <c r="C21" s="13"/>
      <c r="D21" s="14">
        <v>61768.59</v>
      </c>
      <c r="E21" s="17"/>
      <c r="F21" s="17"/>
      <c r="G21" s="16"/>
      <c r="H21" s="15" t="s">
        <v>36</v>
      </c>
      <c r="I21" s="17">
        <v>46558.0</v>
      </c>
      <c r="J21" s="20"/>
      <c r="K21" s="17">
        <v>50000.0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5"/>
      <c r="B22" s="16" t="s">
        <v>37</v>
      </c>
      <c r="C22" s="17">
        <v>61768.59</v>
      </c>
      <c r="D22" s="18"/>
      <c r="E22" s="17">
        <f>C22</f>
        <v>61768.59</v>
      </c>
      <c r="F22" s="17"/>
      <c r="G22" s="16"/>
      <c r="H22" s="15" t="s">
        <v>38</v>
      </c>
      <c r="I22" s="17">
        <v>27600.0</v>
      </c>
      <c r="J22" s="18"/>
      <c r="K22" s="17">
        <v>30000.0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1">
        <v>14223.0</v>
      </c>
      <c r="B23" s="12" t="s">
        <v>39</v>
      </c>
      <c r="C23" s="17"/>
      <c r="D23" s="14">
        <f>C24</f>
        <v>2094385</v>
      </c>
      <c r="E23" s="17"/>
      <c r="F23" s="17"/>
      <c r="G23" s="11">
        <v>21139.0</v>
      </c>
      <c r="H23" s="12" t="s">
        <v>40</v>
      </c>
      <c r="I23" s="17"/>
      <c r="J23" s="17"/>
      <c r="K23" s="17"/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5"/>
      <c r="B24" s="10" t="s">
        <v>41</v>
      </c>
      <c r="C24" s="23">
        <v>2094385.0</v>
      </c>
      <c r="D24" s="20"/>
      <c r="E24" s="24">
        <v>1500000.0</v>
      </c>
      <c r="F24" s="17"/>
      <c r="G24" s="11">
        <v>22111.0</v>
      </c>
      <c r="H24" s="12" t="s">
        <v>42</v>
      </c>
      <c r="I24" s="13"/>
      <c r="J24" s="14">
        <v>93525.0</v>
      </c>
      <c r="K24" s="17"/>
      <c r="L24" s="17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6"/>
      <c r="B25" s="10"/>
      <c r="C25" s="17"/>
      <c r="D25" s="20"/>
      <c r="E25" s="17"/>
      <c r="F25" s="17"/>
      <c r="G25" s="16"/>
      <c r="H25" s="15" t="s">
        <v>42</v>
      </c>
      <c r="I25" s="17">
        <v>93525.0</v>
      </c>
      <c r="J25" s="18"/>
      <c r="K25" s="17">
        <v>110000.0</v>
      </c>
      <c r="L25" s="17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6"/>
      <c r="B26" s="10"/>
      <c r="C26" s="17"/>
      <c r="D26" s="20"/>
      <c r="E26" s="17"/>
      <c r="F26" s="17"/>
      <c r="G26" s="11">
        <v>22112.0</v>
      </c>
      <c r="H26" s="12" t="s">
        <v>43</v>
      </c>
      <c r="I26" s="13"/>
      <c r="J26" s="14">
        <f>I27+I28</f>
        <v>47210</v>
      </c>
      <c r="K26" s="17"/>
      <c r="L26" s="17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6"/>
      <c r="B27" s="10"/>
      <c r="C27" s="17"/>
      <c r="D27" s="20"/>
      <c r="E27" s="17"/>
      <c r="F27" s="17"/>
      <c r="G27" s="16"/>
      <c r="H27" s="15" t="s">
        <v>44</v>
      </c>
      <c r="I27" s="17">
        <v>22600.0</v>
      </c>
      <c r="J27" s="20"/>
      <c r="K27" s="17">
        <f t="shared" ref="K27:K28" si="2">I27</f>
        <v>22600</v>
      </c>
      <c r="L27" s="17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5"/>
      <c r="B28" s="10"/>
      <c r="C28" s="17"/>
      <c r="D28" s="20"/>
      <c r="E28" s="17"/>
      <c r="F28" s="17"/>
      <c r="G28" s="16"/>
      <c r="H28" s="15" t="s">
        <v>45</v>
      </c>
      <c r="I28" s="17">
        <v>24610.0</v>
      </c>
      <c r="J28" s="18"/>
      <c r="K28" s="17">
        <f t="shared" si="2"/>
        <v>24610</v>
      </c>
      <c r="L28" s="17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6"/>
      <c r="B29" s="10"/>
      <c r="C29" s="17"/>
      <c r="D29" s="20"/>
      <c r="E29" s="17"/>
      <c r="F29" s="17"/>
      <c r="G29" s="11">
        <v>22212.0</v>
      </c>
      <c r="H29" s="12" t="s">
        <v>46</v>
      </c>
      <c r="I29" s="13"/>
      <c r="J29" s="14">
        <v>687451.0</v>
      </c>
      <c r="K29" s="17">
        <f>J29</f>
        <v>687451</v>
      </c>
      <c r="L29" s="17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5"/>
      <c r="B30" s="10"/>
      <c r="C30" s="17"/>
      <c r="D30" s="20"/>
      <c r="E30" s="17"/>
      <c r="F30" s="17"/>
      <c r="G30" s="16"/>
      <c r="H30" s="15" t="s">
        <v>47</v>
      </c>
      <c r="I30" s="17">
        <v>687451.0</v>
      </c>
      <c r="J30" s="18"/>
      <c r="K30" s="17"/>
      <c r="L30" s="17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5"/>
      <c r="B31" s="10"/>
      <c r="C31" s="17"/>
      <c r="D31" s="20"/>
      <c r="E31" s="17"/>
      <c r="F31" s="17"/>
      <c r="G31" s="11">
        <v>22213.0</v>
      </c>
      <c r="H31" s="12" t="s">
        <v>48</v>
      </c>
      <c r="I31" s="13"/>
      <c r="J31" s="14">
        <v>336243.5</v>
      </c>
      <c r="K31" s="17">
        <f>340000</f>
        <v>340000</v>
      </c>
      <c r="L31" s="17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5"/>
      <c r="B32" s="10"/>
      <c r="C32" s="17"/>
      <c r="D32" s="20"/>
      <c r="E32" s="17"/>
      <c r="F32" s="17"/>
      <c r="G32" s="16"/>
      <c r="H32" s="15" t="s">
        <v>49</v>
      </c>
      <c r="I32" s="17">
        <v>336243.5</v>
      </c>
      <c r="J32" s="18"/>
      <c r="K32" s="17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5"/>
      <c r="B33" s="10"/>
      <c r="C33" s="17"/>
      <c r="D33" s="20"/>
      <c r="E33" s="17"/>
      <c r="F33" s="17"/>
      <c r="G33" s="11">
        <v>22214.0</v>
      </c>
      <c r="H33" s="12" t="s">
        <v>50</v>
      </c>
      <c r="I33" s="13"/>
      <c r="J33" s="14">
        <v>104271.0</v>
      </c>
      <c r="K33" s="17">
        <f>J33</f>
        <v>104271</v>
      </c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5"/>
      <c r="B34" s="10"/>
      <c r="C34" s="17"/>
      <c r="D34" s="20"/>
      <c r="E34" s="17"/>
      <c r="F34" s="17"/>
      <c r="G34" s="16"/>
      <c r="H34" s="15" t="s">
        <v>51</v>
      </c>
      <c r="I34" s="17">
        <v>104271.0</v>
      </c>
      <c r="J34" s="18"/>
      <c r="K34" s="17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5"/>
      <c r="B35" s="10"/>
      <c r="C35" s="17"/>
      <c r="D35" s="20"/>
      <c r="E35" s="17"/>
      <c r="F35" s="17"/>
      <c r="G35" s="11">
        <v>22221.0</v>
      </c>
      <c r="H35" s="25" t="s">
        <v>52</v>
      </c>
      <c r="I35" s="13"/>
      <c r="J35" s="13"/>
      <c r="K35" s="17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5"/>
      <c r="B36" s="10"/>
      <c r="C36" s="17"/>
      <c r="D36" s="20"/>
      <c r="E36" s="17"/>
      <c r="F36" s="17"/>
      <c r="G36" s="11">
        <v>22231.0</v>
      </c>
      <c r="H36" s="25" t="s">
        <v>53</v>
      </c>
      <c r="I36" s="13"/>
      <c r="J36" s="13"/>
      <c r="K36" s="17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5"/>
      <c r="B37" s="10"/>
      <c r="C37" s="17"/>
      <c r="D37" s="20"/>
      <c r="E37" s="17"/>
      <c r="F37" s="17"/>
      <c r="G37" s="11">
        <v>22311.0</v>
      </c>
      <c r="H37" s="12" t="s">
        <v>54</v>
      </c>
      <c r="I37" s="13"/>
      <c r="J37" s="14">
        <f>SUM(I38:I40)</f>
        <v>694888.02</v>
      </c>
      <c r="K37" s="17"/>
      <c r="L37" s="17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5"/>
      <c r="B38" s="10"/>
      <c r="C38" s="17"/>
      <c r="D38" s="20"/>
      <c r="E38" s="17"/>
      <c r="F38" s="17"/>
      <c r="G38" s="16"/>
      <c r="H38" s="15" t="s">
        <v>55</v>
      </c>
      <c r="I38" s="17">
        <v>25885.0</v>
      </c>
      <c r="J38" s="20"/>
      <c r="K38" s="17">
        <f>30000</f>
        <v>30000</v>
      </c>
      <c r="L38" s="17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5"/>
      <c r="B39" s="10"/>
      <c r="C39" s="17"/>
      <c r="D39" s="20"/>
      <c r="E39" s="17"/>
      <c r="F39" s="17"/>
      <c r="G39" s="16"/>
      <c r="H39" s="15" t="s">
        <v>56</v>
      </c>
      <c r="I39" s="17">
        <f>46880+9440</f>
        <v>56320</v>
      </c>
      <c r="J39" s="20"/>
      <c r="K39" s="17">
        <v>60000.0</v>
      </c>
      <c r="L39" s="17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5"/>
      <c r="B40" s="10"/>
      <c r="C40" s="17"/>
      <c r="D40" s="20"/>
      <c r="E40" s="17"/>
      <c r="F40" s="17"/>
      <c r="G40" s="16"/>
      <c r="H40" s="15" t="s">
        <v>57</v>
      </c>
      <c r="I40" s="17">
        <v>612683.02</v>
      </c>
      <c r="J40" s="18"/>
      <c r="K40" s="17">
        <v>500000.0</v>
      </c>
      <c r="L40" s="17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5"/>
      <c r="B41" s="10"/>
      <c r="C41" s="17"/>
      <c r="D41" s="20"/>
      <c r="E41" s="17"/>
      <c r="F41" s="17"/>
      <c r="G41" s="11">
        <v>22313.0</v>
      </c>
      <c r="H41" s="12" t="s">
        <v>58</v>
      </c>
      <c r="I41" s="13"/>
      <c r="J41" s="14">
        <f>I42+I43</f>
        <v>337559.88</v>
      </c>
      <c r="K41" s="17"/>
      <c r="L41" s="17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5"/>
      <c r="B42" s="10"/>
      <c r="C42" s="17"/>
      <c r="D42" s="18"/>
      <c r="E42" s="17"/>
      <c r="F42" s="17"/>
      <c r="G42" s="16"/>
      <c r="H42" s="15" t="s">
        <v>59</v>
      </c>
      <c r="I42" s="17">
        <v>334659.88</v>
      </c>
      <c r="J42" s="20"/>
      <c r="K42" s="17">
        <f>I42*1.1</f>
        <v>368125.868</v>
      </c>
      <c r="L42" s="1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1">
        <v>14229.0</v>
      </c>
      <c r="B43" s="12" t="s">
        <v>60</v>
      </c>
      <c r="C43" s="13"/>
      <c r="D43" s="13"/>
      <c r="E43" s="17"/>
      <c r="F43" s="17"/>
      <c r="G43" s="16"/>
      <c r="H43" s="15" t="s">
        <v>61</v>
      </c>
      <c r="I43" s="17">
        <v>2900.0</v>
      </c>
      <c r="J43" s="18"/>
      <c r="K43" s="17">
        <v>5000.0</v>
      </c>
      <c r="L43" s="1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5"/>
      <c r="B44" s="15" t="s">
        <v>62</v>
      </c>
      <c r="C44" s="17"/>
      <c r="D44" s="17"/>
      <c r="E44" s="17"/>
      <c r="F44" s="17"/>
      <c r="G44" s="11">
        <v>22315.0</v>
      </c>
      <c r="H44" s="12" t="s">
        <v>63</v>
      </c>
      <c r="I44" s="13"/>
      <c r="J44" s="14"/>
      <c r="K44" s="17"/>
      <c r="L44" s="1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1">
        <v>14312.0</v>
      </c>
      <c r="B45" s="12" t="s">
        <v>64</v>
      </c>
      <c r="C45" s="13"/>
      <c r="D45" s="13"/>
      <c r="E45" s="17"/>
      <c r="F45" s="17"/>
      <c r="G45" s="16"/>
      <c r="H45" s="15"/>
      <c r="I45" s="17"/>
      <c r="J45" s="18"/>
      <c r="K45" s="17"/>
      <c r="L45" s="1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5"/>
      <c r="B46" s="15" t="s">
        <v>65</v>
      </c>
      <c r="C46" s="17">
        <v>812685.0</v>
      </c>
      <c r="D46" s="17">
        <v>812685.0</v>
      </c>
      <c r="E46" s="17">
        <v>100000.0</v>
      </c>
      <c r="F46" s="17"/>
      <c r="G46" s="11">
        <v>22411.0</v>
      </c>
      <c r="H46" s="12" t="s">
        <v>66</v>
      </c>
      <c r="I46" s="13"/>
      <c r="J46" s="14">
        <f>I48</f>
        <v>12000</v>
      </c>
      <c r="K46" s="17"/>
      <c r="L46" s="1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5"/>
      <c r="B47" s="15"/>
      <c r="C47" s="17"/>
      <c r="D47" s="17"/>
      <c r="E47" s="17"/>
      <c r="F47" s="26"/>
      <c r="G47" s="11"/>
      <c r="H47" s="12"/>
      <c r="I47" s="13"/>
      <c r="J47" s="20"/>
      <c r="K47" s="17"/>
      <c r="L47" s="17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27" t="s">
        <v>67</v>
      </c>
      <c r="B48" s="28"/>
      <c r="C48" s="29">
        <f t="shared" ref="C48:E48" si="3">SUM(C5:C46)</f>
        <v>36712184.59</v>
      </c>
      <c r="D48" s="29">
        <f t="shared" si="3"/>
        <v>36712184.59</v>
      </c>
      <c r="E48" s="29">
        <f t="shared" si="3"/>
        <v>32539219.53</v>
      </c>
      <c r="F48" s="30">
        <f>SUM(F8:F46)</f>
        <v>0</v>
      </c>
      <c r="G48" s="16"/>
      <c r="H48" s="15" t="s">
        <v>68</v>
      </c>
      <c r="I48" s="17">
        <v>12000.0</v>
      </c>
      <c r="J48" s="20"/>
      <c r="K48" s="17">
        <f>20000</f>
        <v>20000</v>
      </c>
      <c r="L48" s="17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31"/>
      <c r="B49" s="31"/>
      <c r="C49" s="32"/>
      <c r="D49" s="32"/>
      <c r="E49" s="33"/>
      <c r="F49" s="5"/>
      <c r="G49" s="16"/>
      <c r="H49" s="15" t="s">
        <v>69</v>
      </c>
      <c r="I49" s="17"/>
      <c r="J49" s="18"/>
      <c r="K49" s="17">
        <v>50000.0</v>
      </c>
      <c r="L49" s="17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5"/>
      <c r="B50" s="5"/>
      <c r="C50" s="34"/>
      <c r="D50" s="5"/>
      <c r="E50" s="35"/>
      <c r="F50" s="5"/>
      <c r="G50" s="11">
        <v>22412.0</v>
      </c>
      <c r="H50" s="12" t="s">
        <v>70</v>
      </c>
      <c r="I50" s="13"/>
      <c r="J50" s="14">
        <f>I51</f>
        <v>6000</v>
      </c>
      <c r="K50" s="17"/>
      <c r="L50" s="17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5"/>
      <c r="B51" s="36"/>
      <c r="C51" s="37"/>
      <c r="D51" s="37"/>
      <c r="E51" s="38"/>
      <c r="F51" s="5"/>
      <c r="G51" s="16"/>
      <c r="H51" s="15" t="s">
        <v>71</v>
      </c>
      <c r="I51" s="17">
        <v>6000.0</v>
      </c>
      <c r="J51" s="18"/>
      <c r="K51" s="17">
        <v>70000.0</v>
      </c>
      <c r="L51" s="17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5"/>
      <c r="B52" s="5"/>
      <c r="C52" s="38"/>
      <c r="D52" s="37"/>
      <c r="E52" s="5"/>
      <c r="F52" s="5"/>
      <c r="G52" s="11">
        <v>22511.0</v>
      </c>
      <c r="H52" s="12" t="s">
        <v>72</v>
      </c>
      <c r="I52" s="13"/>
      <c r="J52" s="14"/>
      <c r="K52" s="17"/>
      <c r="L52" s="17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5"/>
      <c r="B53" s="36"/>
      <c r="C53" s="37"/>
      <c r="D53" s="37"/>
      <c r="E53" s="5"/>
      <c r="F53" s="5"/>
      <c r="G53" s="16"/>
      <c r="H53" s="15" t="s">
        <v>73</v>
      </c>
      <c r="I53" s="17"/>
      <c r="J53" s="18"/>
      <c r="K53" s="17">
        <v>35000.0</v>
      </c>
      <c r="L53" s="1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5"/>
      <c r="B54" s="5"/>
      <c r="C54" s="5"/>
      <c r="D54" s="37"/>
      <c r="E54" s="5"/>
      <c r="F54" s="5"/>
      <c r="G54" s="11">
        <v>22512.0</v>
      </c>
      <c r="H54" s="25" t="s">
        <v>74</v>
      </c>
      <c r="I54" s="17"/>
      <c r="J54" s="17"/>
      <c r="K54" s="17"/>
      <c r="L54" s="1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5"/>
      <c r="B55" s="5"/>
      <c r="C55" s="5"/>
      <c r="D55" s="37"/>
      <c r="E55" s="5"/>
      <c r="F55" s="5"/>
      <c r="G55" s="11">
        <v>22521.0</v>
      </c>
      <c r="H55" s="12" t="s">
        <v>75</v>
      </c>
      <c r="I55" s="17"/>
      <c r="J55" s="17"/>
      <c r="K55" s="17"/>
      <c r="L55" s="1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5"/>
      <c r="B56" s="5"/>
      <c r="C56" s="5"/>
      <c r="D56" s="37"/>
      <c r="E56" s="5"/>
      <c r="F56" s="5"/>
      <c r="G56" s="11">
        <v>22519.0</v>
      </c>
      <c r="H56" s="12" t="s">
        <v>76</v>
      </c>
      <c r="I56" s="17"/>
      <c r="J56" s="14">
        <f>I57</f>
        <v>65962</v>
      </c>
      <c r="K56" s="17"/>
      <c r="L56" s="1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5"/>
      <c r="B57" s="36"/>
      <c r="C57" s="37"/>
      <c r="D57" s="37"/>
      <c r="E57" s="5"/>
      <c r="F57" s="5"/>
      <c r="G57" s="16"/>
      <c r="H57" s="15" t="s">
        <v>77</v>
      </c>
      <c r="I57" s="17">
        <v>65962.0</v>
      </c>
      <c r="J57" s="20"/>
      <c r="K57" s="17">
        <f>J56</f>
        <v>65962</v>
      </c>
      <c r="L57" s="17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5"/>
      <c r="B58" s="36"/>
      <c r="C58" s="37"/>
      <c r="D58" s="37"/>
      <c r="E58" s="5"/>
      <c r="F58" s="5"/>
      <c r="G58" s="16"/>
      <c r="H58" s="15"/>
      <c r="I58" s="17"/>
      <c r="J58" s="18"/>
      <c r="K58" s="17"/>
      <c r="L58" s="17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5"/>
      <c r="B59" s="5"/>
      <c r="C59" s="5"/>
      <c r="D59" s="37"/>
      <c r="E59" s="5"/>
      <c r="F59" s="5"/>
      <c r="G59" s="11">
        <v>22612.0</v>
      </c>
      <c r="H59" s="12" t="s">
        <v>78</v>
      </c>
      <c r="I59" s="13"/>
      <c r="J59" s="14">
        <f>I61</f>
        <v>3600</v>
      </c>
      <c r="K59" s="17"/>
      <c r="L59" s="17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5"/>
      <c r="B60" s="36"/>
      <c r="C60" s="37"/>
      <c r="D60" s="37"/>
      <c r="E60" s="5"/>
      <c r="F60" s="5"/>
      <c r="G60" s="16"/>
      <c r="H60" s="15"/>
      <c r="I60" s="17"/>
      <c r="J60" s="20"/>
      <c r="K60" s="17">
        <f>20000</f>
        <v>20000</v>
      </c>
      <c r="L60" s="17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5"/>
      <c r="B61" s="36"/>
      <c r="C61" s="37"/>
      <c r="D61" s="37"/>
      <c r="E61" s="5"/>
      <c r="F61" s="5"/>
      <c r="G61" s="16"/>
      <c r="H61" s="15" t="s">
        <v>79</v>
      </c>
      <c r="I61" s="17">
        <v>3600.0</v>
      </c>
      <c r="J61" s="18"/>
      <c r="K61" s="17"/>
      <c r="L61" s="17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5"/>
      <c r="B62" s="5"/>
      <c r="C62" s="5"/>
      <c r="D62" s="37"/>
      <c r="E62" s="5"/>
      <c r="F62" s="5"/>
      <c r="G62" s="11">
        <v>22619.0</v>
      </c>
      <c r="H62" s="12" t="s">
        <v>80</v>
      </c>
      <c r="I62" s="17"/>
      <c r="J62" s="17"/>
      <c r="K62" s="17"/>
      <c r="L62" s="17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5"/>
      <c r="B63" s="5"/>
      <c r="C63" s="5"/>
      <c r="D63" s="37"/>
      <c r="E63" s="5"/>
      <c r="F63" s="5"/>
      <c r="G63" s="11">
        <v>22711.0</v>
      </c>
      <c r="H63" s="12" t="s">
        <v>81</v>
      </c>
      <c r="I63" s="13"/>
      <c r="J63" s="14">
        <f>I65</f>
        <v>1206.32</v>
      </c>
      <c r="K63" s="17"/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5"/>
      <c r="B64" s="36"/>
      <c r="C64" s="37"/>
      <c r="D64" s="37"/>
      <c r="E64" s="5"/>
      <c r="F64" s="5"/>
      <c r="G64" s="16"/>
      <c r="H64" s="15"/>
      <c r="I64" s="17"/>
      <c r="J64" s="20"/>
      <c r="K64" s="17"/>
      <c r="L64" s="17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5"/>
      <c r="B65" s="36"/>
      <c r="C65" s="37"/>
      <c r="D65" s="37"/>
      <c r="E65" s="5"/>
      <c r="F65" s="5"/>
      <c r="G65" s="16"/>
      <c r="H65" s="15" t="s">
        <v>82</v>
      </c>
      <c r="I65" s="17">
        <v>1206.32</v>
      </c>
      <c r="J65" s="20"/>
      <c r="K65" s="17">
        <f>1500</f>
        <v>1500</v>
      </c>
      <c r="L65" s="17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5"/>
      <c r="B66" s="36"/>
      <c r="C66" s="37"/>
      <c r="D66" s="37"/>
      <c r="E66" s="5"/>
      <c r="F66" s="5"/>
      <c r="G66" s="16"/>
      <c r="H66" s="15"/>
      <c r="I66" s="17"/>
      <c r="J66" s="20"/>
      <c r="K66" s="17"/>
      <c r="L66" s="17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5"/>
      <c r="B67" s="36"/>
      <c r="C67" s="37"/>
      <c r="D67" s="37"/>
      <c r="E67" s="5"/>
      <c r="F67" s="5"/>
      <c r="G67" s="16"/>
      <c r="H67" s="15"/>
      <c r="I67" s="17"/>
      <c r="J67" s="20"/>
      <c r="K67" s="17"/>
      <c r="L67" s="17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5"/>
      <c r="B68" s="36"/>
      <c r="C68" s="37"/>
      <c r="D68" s="37"/>
      <c r="E68" s="5"/>
      <c r="F68" s="5"/>
      <c r="G68" s="16"/>
      <c r="H68" s="15"/>
      <c r="I68" s="17"/>
      <c r="J68" s="18"/>
      <c r="K68" s="17"/>
      <c r="L68" s="17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5"/>
      <c r="B69" s="36"/>
      <c r="C69" s="37"/>
      <c r="D69" s="37"/>
      <c r="E69" s="5"/>
      <c r="F69" s="5"/>
      <c r="G69" s="11">
        <v>27211.0</v>
      </c>
      <c r="H69" s="12" t="s">
        <v>83</v>
      </c>
      <c r="I69" s="13"/>
      <c r="J69" s="14">
        <f>I70</f>
        <v>96300</v>
      </c>
      <c r="K69" s="17">
        <v>25000.0</v>
      </c>
      <c r="L69" s="17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5"/>
      <c r="B70" s="5"/>
      <c r="C70" s="5"/>
      <c r="D70" s="37"/>
      <c r="E70" s="5"/>
      <c r="F70" s="5"/>
      <c r="G70" s="16"/>
      <c r="H70" s="15" t="s">
        <v>83</v>
      </c>
      <c r="I70" s="17">
        <v>96300.0</v>
      </c>
      <c r="J70" s="18"/>
      <c r="K70" s="17"/>
      <c r="L70" s="17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5"/>
      <c r="B71" s="36"/>
      <c r="C71" s="37"/>
      <c r="D71" s="37"/>
      <c r="E71" s="5"/>
      <c r="F71" s="5"/>
      <c r="G71" s="11">
        <v>28143.0</v>
      </c>
      <c r="H71" s="12" t="s">
        <v>84</v>
      </c>
      <c r="I71" s="17"/>
      <c r="J71" s="17"/>
      <c r="K71" s="17"/>
      <c r="L71" s="17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5"/>
      <c r="B72" s="5"/>
      <c r="C72" s="5"/>
      <c r="D72" s="37"/>
      <c r="E72" s="5"/>
      <c r="F72" s="5"/>
      <c r="G72" s="11">
        <v>31112.0</v>
      </c>
      <c r="H72" s="12" t="s">
        <v>85</v>
      </c>
      <c r="I72" s="17"/>
      <c r="J72" s="22">
        <f>I73</f>
        <v>5732900</v>
      </c>
      <c r="K72" s="17">
        <v>310000.0</v>
      </c>
      <c r="L72" s="17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5"/>
      <c r="B73" s="5"/>
      <c r="C73" s="5"/>
      <c r="D73" s="37"/>
      <c r="E73" s="5"/>
      <c r="F73" s="5"/>
      <c r="G73" s="11"/>
      <c r="H73" s="15" t="s">
        <v>86</v>
      </c>
      <c r="I73" s="17">
        <v>5732900.0</v>
      </c>
      <c r="J73" s="18"/>
      <c r="K73" s="17"/>
      <c r="L73" s="17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5"/>
      <c r="B74" s="5"/>
      <c r="C74" s="5"/>
      <c r="D74" s="37"/>
      <c r="E74" s="5"/>
      <c r="F74" s="5"/>
      <c r="G74" s="11">
        <v>31113.0</v>
      </c>
      <c r="H74" s="12" t="s">
        <v>87</v>
      </c>
      <c r="I74" s="17"/>
      <c r="J74" s="19">
        <f>SUM(I76:I79)</f>
        <v>76613</v>
      </c>
      <c r="K74" s="17"/>
      <c r="L74" s="17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5"/>
      <c r="B75" s="5"/>
      <c r="C75" s="5"/>
      <c r="D75" s="37"/>
      <c r="E75" s="5"/>
      <c r="F75" s="5"/>
      <c r="G75" s="16"/>
      <c r="H75" s="15"/>
      <c r="I75" s="17"/>
      <c r="J75" s="20"/>
      <c r="K75" s="39"/>
      <c r="L75" s="17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5"/>
      <c r="B76" s="5"/>
      <c r="C76" s="5"/>
      <c r="D76" s="37"/>
      <c r="E76" s="5"/>
      <c r="F76" s="5"/>
      <c r="G76" s="16"/>
      <c r="H76" s="15" t="s">
        <v>88</v>
      </c>
      <c r="I76" s="17">
        <v>16000.0</v>
      </c>
      <c r="J76" s="20"/>
      <c r="K76" s="18"/>
      <c r="L76" s="17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5"/>
      <c r="B77" s="5"/>
      <c r="C77" s="5"/>
      <c r="D77" s="37"/>
      <c r="E77" s="5"/>
      <c r="F77" s="5"/>
      <c r="G77" s="16"/>
      <c r="H77" s="15" t="s">
        <v>89</v>
      </c>
      <c r="I77" s="17">
        <v>20908.0</v>
      </c>
      <c r="J77" s="20"/>
      <c r="K77" s="17">
        <v>10000.0</v>
      </c>
      <c r="L77" s="17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5"/>
      <c r="B78" s="5"/>
      <c r="C78" s="5"/>
      <c r="D78" s="37"/>
      <c r="E78" s="5"/>
      <c r="F78" s="5"/>
      <c r="G78" s="16"/>
      <c r="H78" s="15" t="s">
        <v>90</v>
      </c>
      <c r="I78" s="17">
        <v>8150.0</v>
      </c>
      <c r="J78" s="20"/>
      <c r="K78" s="17">
        <v>15000.0</v>
      </c>
      <c r="L78" s="17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5"/>
      <c r="B79" s="5"/>
      <c r="C79" s="5"/>
      <c r="D79" s="37"/>
      <c r="E79" s="5"/>
      <c r="F79" s="5"/>
      <c r="G79" s="16"/>
      <c r="H79" s="15" t="s">
        <v>91</v>
      </c>
      <c r="I79" s="17">
        <v>31555.0</v>
      </c>
      <c r="J79" s="18"/>
      <c r="K79" s="17">
        <v>30000.0</v>
      </c>
      <c r="L79" s="17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5"/>
      <c r="B80" s="5"/>
      <c r="C80" s="5"/>
      <c r="D80" s="37"/>
      <c r="E80" s="5"/>
      <c r="F80" s="5"/>
      <c r="G80" s="11">
        <v>31114.0</v>
      </c>
      <c r="H80" s="12" t="s">
        <v>92</v>
      </c>
      <c r="I80" s="17"/>
      <c r="J80" s="17"/>
      <c r="K80" s="17"/>
      <c r="L80" s="17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5"/>
      <c r="B81" s="5"/>
      <c r="C81" s="5"/>
      <c r="D81" s="37"/>
      <c r="E81" s="5"/>
      <c r="F81" s="5"/>
      <c r="G81" s="11">
        <v>31115.0</v>
      </c>
      <c r="H81" s="12" t="s">
        <v>93</v>
      </c>
      <c r="I81" s="17">
        <f t="shared" ref="I81:J81" si="4">25306.54+ 31325</f>
        <v>56631.54</v>
      </c>
      <c r="J81" s="13">
        <f t="shared" si="4"/>
        <v>56631.54</v>
      </c>
      <c r="K81" s="17">
        <f>J81</f>
        <v>56631.54</v>
      </c>
      <c r="L81" s="17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5"/>
      <c r="B82" s="5"/>
      <c r="C82" s="5"/>
      <c r="D82" s="37"/>
      <c r="E82" s="5"/>
      <c r="F82" s="5"/>
      <c r="G82" s="11">
        <v>31121.0</v>
      </c>
      <c r="H82" s="12" t="s">
        <v>94</v>
      </c>
      <c r="I82" s="13"/>
      <c r="J82" s="13"/>
      <c r="K82" s="17"/>
      <c r="L82" s="17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5"/>
      <c r="B83" s="5"/>
      <c r="C83" s="5"/>
      <c r="D83" s="37"/>
      <c r="E83" s="5"/>
      <c r="F83" s="5"/>
      <c r="G83" s="11">
        <v>31122.0</v>
      </c>
      <c r="H83" s="12" t="s">
        <v>95</v>
      </c>
      <c r="I83" s="13"/>
      <c r="J83" s="14">
        <f>I84+I85</f>
        <v>99517.5</v>
      </c>
      <c r="K83" s="17"/>
      <c r="L83" s="17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5"/>
      <c r="B84" s="5"/>
      <c r="C84" s="5"/>
      <c r="D84" s="37"/>
      <c r="E84" s="5"/>
      <c r="F84" s="5"/>
      <c r="G84" s="16"/>
      <c r="H84" s="15" t="s">
        <v>96</v>
      </c>
      <c r="I84" s="17">
        <v>89856.0</v>
      </c>
      <c r="J84" s="20"/>
      <c r="K84" s="17">
        <f>I84</f>
        <v>89856</v>
      </c>
      <c r="L84" s="17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5"/>
      <c r="B85" s="5"/>
      <c r="C85" s="5"/>
      <c r="D85" s="37"/>
      <c r="E85" s="5"/>
      <c r="F85" s="5"/>
      <c r="G85" s="16"/>
      <c r="H85" s="15" t="s">
        <v>97</v>
      </c>
      <c r="I85" s="17">
        <v>9661.5</v>
      </c>
      <c r="J85" s="20"/>
      <c r="K85" s="17">
        <f>200000</f>
        <v>200000</v>
      </c>
      <c r="L85" s="17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5"/>
      <c r="B86" s="5"/>
      <c r="C86" s="5"/>
      <c r="D86" s="37"/>
      <c r="E86" s="5"/>
      <c r="F86" s="5"/>
      <c r="G86" s="15"/>
      <c r="H86" s="15" t="s">
        <v>98</v>
      </c>
      <c r="I86" s="17"/>
      <c r="J86" s="18"/>
      <c r="K86" s="17"/>
      <c r="L86" s="17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5"/>
      <c r="B87" s="5"/>
      <c r="C87" s="5"/>
      <c r="D87" s="37"/>
      <c r="E87" s="5"/>
      <c r="F87" s="5"/>
      <c r="G87" s="11">
        <v>31134.0</v>
      </c>
      <c r="H87" s="25" t="s">
        <v>99</v>
      </c>
      <c r="I87" s="17"/>
      <c r="J87" s="17"/>
      <c r="K87" s="17"/>
      <c r="L87" s="17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5"/>
      <c r="B88" s="5"/>
      <c r="C88" s="5"/>
      <c r="D88" s="37"/>
      <c r="E88" s="5"/>
      <c r="F88" s="5"/>
      <c r="G88" s="11">
        <v>31159.0</v>
      </c>
      <c r="H88" s="12" t="s">
        <v>100</v>
      </c>
      <c r="I88" s="17"/>
      <c r="J88" s="17"/>
      <c r="K88" s="17"/>
      <c r="L88" s="17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5"/>
      <c r="B89" s="5"/>
      <c r="C89" s="5"/>
      <c r="D89" s="5"/>
      <c r="E89" s="5"/>
      <c r="F89" s="5"/>
      <c r="G89" s="11">
        <v>31411.0</v>
      </c>
      <c r="H89" s="12" t="s">
        <v>101</v>
      </c>
      <c r="I89" s="17"/>
      <c r="J89" s="17"/>
      <c r="K89" s="17"/>
      <c r="L89" s="17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5"/>
      <c r="B90" s="5"/>
      <c r="C90" s="5"/>
      <c r="D90" s="5"/>
      <c r="E90" s="5"/>
      <c r="F90" s="5"/>
      <c r="G90" s="11"/>
      <c r="H90" s="15" t="s">
        <v>102</v>
      </c>
      <c r="I90" s="17">
        <v>4584100.0</v>
      </c>
      <c r="J90" s="22">
        <f>I90+I91</f>
        <v>5267510</v>
      </c>
      <c r="K90" s="17"/>
      <c r="L90" s="17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5"/>
      <c r="B91" s="5"/>
      <c r="C91" s="5"/>
      <c r="D91" s="5"/>
      <c r="E91" s="5"/>
      <c r="F91" s="5"/>
      <c r="G91" s="11"/>
      <c r="H91" s="15" t="s">
        <v>103</v>
      </c>
      <c r="I91" s="17">
        <v>683410.0</v>
      </c>
      <c r="J91" s="18"/>
      <c r="K91" s="17"/>
      <c r="L91" s="17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5"/>
      <c r="B92" s="5"/>
      <c r="C92" s="5"/>
      <c r="D92" s="5"/>
      <c r="E92" s="5"/>
      <c r="F92" s="5"/>
      <c r="G92" s="15"/>
      <c r="H92" s="12" t="s">
        <v>104</v>
      </c>
      <c r="I92" s="17"/>
      <c r="J92" s="14">
        <f>I93</f>
        <v>223000</v>
      </c>
      <c r="K92" s="17"/>
      <c r="L92" s="17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5"/>
      <c r="B93" s="5"/>
      <c r="C93" s="5"/>
      <c r="D93" s="5"/>
      <c r="E93" s="5"/>
      <c r="F93" s="5"/>
      <c r="G93" s="15"/>
      <c r="H93" s="15" t="s">
        <v>104</v>
      </c>
      <c r="I93" s="17">
        <f>222000+1000</f>
        <v>223000</v>
      </c>
      <c r="J93" s="18"/>
      <c r="K93" s="17">
        <v>250000.0</v>
      </c>
      <c r="L93" s="17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37"/>
      <c r="B94" s="5"/>
      <c r="C94" s="37"/>
      <c r="D94" s="37"/>
      <c r="E94" s="5"/>
      <c r="F94" s="5"/>
      <c r="G94" s="15"/>
      <c r="H94" s="12" t="s">
        <v>105</v>
      </c>
      <c r="I94" s="13"/>
      <c r="J94" s="14">
        <f>SUM(I95:I98)</f>
        <v>279280</v>
      </c>
      <c r="K94" s="4"/>
      <c r="L94" s="17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37"/>
      <c r="B95" s="5"/>
      <c r="C95" s="37"/>
      <c r="D95" s="37"/>
      <c r="E95" s="5"/>
      <c r="F95" s="5"/>
      <c r="G95" s="15"/>
      <c r="H95" s="15" t="s">
        <v>106</v>
      </c>
      <c r="I95" s="17">
        <v>26815.0</v>
      </c>
      <c r="J95" s="20"/>
      <c r="K95" s="17">
        <v>27000.0</v>
      </c>
      <c r="L95" s="17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37"/>
      <c r="B96" s="5"/>
      <c r="C96" s="37"/>
      <c r="D96" s="37"/>
      <c r="E96" s="5"/>
      <c r="F96" s="5"/>
      <c r="G96" s="15"/>
      <c r="H96" s="15" t="s">
        <v>107</v>
      </c>
      <c r="I96" s="17">
        <v>86700.0</v>
      </c>
      <c r="J96" s="20"/>
      <c r="K96" s="17">
        <v>90000.0</v>
      </c>
      <c r="L96" s="17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37"/>
      <c r="B97" s="5"/>
      <c r="C97" s="37"/>
      <c r="D97" s="37"/>
      <c r="E97" s="5"/>
      <c r="F97" s="5"/>
      <c r="G97" s="15"/>
      <c r="H97" s="15" t="s">
        <v>108</v>
      </c>
      <c r="I97" s="17">
        <v>25365.0</v>
      </c>
      <c r="J97" s="20"/>
      <c r="K97" s="17">
        <v>27000.0</v>
      </c>
      <c r="L97" s="17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37"/>
      <c r="B98" s="5"/>
      <c r="C98" s="37"/>
      <c r="D98" s="37"/>
      <c r="E98" s="5"/>
      <c r="F98" s="5"/>
      <c r="G98" s="15"/>
      <c r="H98" s="15" t="s">
        <v>109</v>
      </c>
      <c r="I98" s="17">
        <v>140400.0</v>
      </c>
      <c r="J98" s="18"/>
      <c r="K98" s="17">
        <v>160000.0</v>
      </c>
      <c r="L98" s="17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37"/>
      <c r="B99" s="5"/>
      <c r="C99" s="37"/>
      <c r="D99" s="37"/>
      <c r="E99" s="5"/>
      <c r="F99" s="5"/>
      <c r="G99" s="15"/>
      <c r="H99" s="12" t="s">
        <v>110</v>
      </c>
      <c r="I99" s="13"/>
      <c r="J99" s="14">
        <f>I100</f>
        <v>442300</v>
      </c>
      <c r="K99" s="17"/>
      <c r="L99" s="17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5"/>
      <c r="B100" s="5"/>
      <c r="C100" s="5"/>
      <c r="D100" s="37"/>
      <c r="E100" s="5"/>
      <c r="F100" s="5"/>
      <c r="G100" s="15"/>
      <c r="H100" s="15" t="s">
        <v>110</v>
      </c>
      <c r="I100" s="17">
        <v>442300.0</v>
      </c>
      <c r="J100" s="18"/>
      <c r="K100" s="17">
        <f>J99+3000</f>
        <v>445300</v>
      </c>
      <c r="L100" s="17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5"/>
      <c r="B101" s="5"/>
      <c r="C101" s="5"/>
      <c r="D101" s="5"/>
      <c r="E101" s="5"/>
      <c r="F101" s="5"/>
      <c r="G101" s="15"/>
      <c r="H101" s="12" t="s">
        <v>111</v>
      </c>
      <c r="I101" s="13"/>
      <c r="J101" s="19">
        <f>I102+I103</f>
        <v>246573</v>
      </c>
      <c r="K101" s="17"/>
      <c r="L101" s="17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5"/>
      <c r="B102" s="5"/>
      <c r="C102" s="5"/>
      <c r="D102" s="5"/>
      <c r="E102" s="40"/>
      <c r="F102" s="3"/>
      <c r="G102" s="15"/>
      <c r="H102" s="15" t="s">
        <v>111</v>
      </c>
      <c r="I102" s="17">
        <v>159240.0</v>
      </c>
      <c r="J102" s="20"/>
      <c r="K102" s="17">
        <v>165000.0</v>
      </c>
      <c r="L102" s="17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5"/>
      <c r="B103" s="5"/>
      <c r="C103" s="5"/>
      <c r="D103" s="5"/>
      <c r="E103" s="5"/>
      <c r="F103" s="5"/>
      <c r="G103" s="15"/>
      <c r="H103" s="15" t="s">
        <v>112</v>
      </c>
      <c r="I103" s="17">
        <v>87333.0</v>
      </c>
      <c r="J103" s="18"/>
      <c r="K103" s="17">
        <v>20000.0</v>
      </c>
      <c r="L103" s="17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5"/>
      <c r="B104" s="5"/>
      <c r="C104" s="5"/>
      <c r="D104" s="41"/>
      <c r="E104" s="5"/>
      <c r="F104" s="5"/>
      <c r="G104" s="15"/>
      <c r="H104" s="12" t="s">
        <v>113</v>
      </c>
      <c r="I104" s="17"/>
      <c r="J104" s="14">
        <f>I105+I106</f>
        <v>120716</v>
      </c>
      <c r="K104" s="17"/>
      <c r="L104" s="17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5"/>
      <c r="B105" s="5"/>
      <c r="C105" s="5"/>
      <c r="D105" s="41"/>
      <c r="E105" s="5"/>
      <c r="F105" s="5"/>
      <c r="G105" s="15"/>
      <c r="H105" s="15" t="s">
        <v>114</v>
      </c>
      <c r="I105" s="17">
        <f>120716-15000</f>
        <v>105716</v>
      </c>
      <c r="J105" s="20"/>
      <c r="K105" s="17">
        <v>120000.0</v>
      </c>
      <c r="L105" s="17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5"/>
      <c r="B106" s="5"/>
      <c r="C106" s="5"/>
      <c r="D106" s="5"/>
      <c r="E106" s="5"/>
      <c r="F106" s="5"/>
      <c r="G106" s="15"/>
      <c r="H106" s="15" t="s">
        <v>115</v>
      </c>
      <c r="I106" s="17">
        <v>15000.0</v>
      </c>
      <c r="J106" s="18"/>
      <c r="K106" s="17">
        <v>15000.0</v>
      </c>
      <c r="L106" s="17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5"/>
      <c r="B107" s="5"/>
      <c r="C107" s="5"/>
      <c r="D107" s="5"/>
      <c r="E107" s="5"/>
      <c r="F107" s="5"/>
      <c r="G107" s="15"/>
      <c r="H107" s="12" t="s">
        <v>116</v>
      </c>
      <c r="I107" s="17"/>
      <c r="J107" s="19">
        <f>I108+I109</f>
        <v>44185</v>
      </c>
      <c r="K107" s="17"/>
      <c r="L107" s="17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5"/>
      <c r="B108" s="5"/>
      <c r="C108" s="5"/>
      <c r="D108" s="5"/>
      <c r="E108" s="5"/>
      <c r="F108" s="5"/>
      <c r="G108" s="15"/>
      <c r="H108" s="15" t="s">
        <v>116</v>
      </c>
      <c r="I108" s="17">
        <v>21725.0</v>
      </c>
      <c r="J108" s="20"/>
      <c r="K108" s="17">
        <v>25000.0</v>
      </c>
      <c r="L108" s="17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5"/>
      <c r="B109" s="5"/>
      <c r="C109" s="5"/>
      <c r="D109" s="5"/>
      <c r="E109" s="5"/>
      <c r="F109" s="5"/>
      <c r="G109" s="15"/>
      <c r="H109" s="15" t="s">
        <v>117</v>
      </c>
      <c r="I109" s="17">
        <v>22460.0</v>
      </c>
      <c r="J109" s="18"/>
      <c r="K109" s="17">
        <v>25000.0</v>
      </c>
      <c r="L109" s="17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5"/>
      <c r="B110" s="5"/>
      <c r="C110" s="5"/>
      <c r="D110" s="5"/>
      <c r="E110" s="5"/>
      <c r="F110" s="5"/>
      <c r="G110" s="15"/>
      <c r="H110" s="12" t="s">
        <v>118</v>
      </c>
      <c r="I110" s="13">
        <v>649047.65</v>
      </c>
      <c r="J110" s="42">
        <f>I110</f>
        <v>649047.65</v>
      </c>
      <c r="K110" s="17">
        <v>20000.0</v>
      </c>
      <c r="L110" s="17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5"/>
      <c r="B111" s="5"/>
      <c r="C111" s="5"/>
      <c r="D111" s="43"/>
      <c r="E111" s="5"/>
      <c r="F111" s="5"/>
      <c r="G111" s="27" t="s">
        <v>67</v>
      </c>
      <c r="H111" s="28"/>
      <c r="I111" s="29">
        <f>SUM(I6:I110)</f>
        <v>41600572.37</v>
      </c>
      <c r="J111" s="29">
        <f>SUM(J5:J110)</f>
        <v>41600572.37</v>
      </c>
      <c r="K111" s="29">
        <f>SUM(K5:K108)</f>
        <v>34633679.9</v>
      </c>
      <c r="L111" s="13">
        <f>SUM(L6:L108)</f>
        <v>0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4">
        <f>SUM(K25:K116)</f>
        <v>39273987.31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5">
        <f>K111-K117</f>
        <v>-4640307.408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6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7">
        <f>E48-K111</f>
        <v>-2094460.372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3">
    <mergeCell ref="J7:J8"/>
    <mergeCell ref="J9:J10"/>
    <mergeCell ref="A1:L1"/>
    <mergeCell ref="E2:H2"/>
    <mergeCell ref="A3:F3"/>
    <mergeCell ref="G3:L3"/>
    <mergeCell ref="D5:D6"/>
    <mergeCell ref="J5:J6"/>
    <mergeCell ref="D7:D20"/>
    <mergeCell ref="D21:D22"/>
    <mergeCell ref="J37:J40"/>
    <mergeCell ref="J41:J43"/>
    <mergeCell ref="J44:J45"/>
    <mergeCell ref="J46:J49"/>
    <mergeCell ref="A48:B48"/>
    <mergeCell ref="J12:J13"/>
    <mergeCell ref="J14:J15"/>
    <mergeCell ref="J16:J22"/>
    <mergeCell ref="D23:D42"/>
    <mergeCell ref="J24:J25"/>
    <mergeCell ref="J26:J28"/>
    <mergeCell ref="J29:J30"/>
    <mergeCell ref="J31:J32"/>
    <mergeCell ref="J33:J34"/>
    <mergeCell ref="J50:J51"/>
    <mergeCell ref="J52:J53"/>
    <mergeCell ref="J56:J58"/>
    <mergeCell ref="J59:J61"/>
    <mergeCell ref="J63:J68"/>
    <mergeCell ref="J94:J98"/>
    <mergeCell ref="J99:J100"/>
    <mergeCell ref="J101:J103"/>
    <mergeCell ref="E102:F102"/>
    <mergeCell ref="J104:J106"/>
    <mergeCell ref="J107:J109"/>
    <mergeCell ref="G111:H111"/>
    <mergeCell ref="J69:J70"/>
    <mergeCell ref="J72:J73"/>
    <mergeCell ref="J74:J79"/>
    <mergeCell ref="K75:K76"/>
    <mergeCell ref="J83:J86"/>
    <mergeCell ref="J90:J91"/>
    <mergeCell ref="J92:J93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2026-09-16T09:34:02Z</dcterms:created>
  <dc:creator>tjjss</dc:creator>
</cp:coreProperties>
</file>